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rchtoronto.sharepoint.com/sites/OfficeforRefugees/Shared Documents/Office for Refugees/003 MASTER DOCUMENTS/001 CASE PROCESSING/"/>
    </mc:Choice>
  </mc:AlternateContent>
  <xr:revisionPtr revIDLastSave="64" documentId="8_{A0F40133-DCDD-4415-8F9B-8E1E9979E0A0}" xr6:coauthVersionLast="47" xr6:coauthVersionMax="47" xr10:uidLastSave="{4452DA5B-9693-42C1-ADA9-5CE7D63B141B}"/>
  <bookViews>
    <workbookView xWindow="-120" yWindow="-120" windowWidth="29040" windowHeight="15840" xr2:uid="{C41943C6-6BEA-41A6-8919-40F27780616D}"/>
  </bookViews>
  <sheets>
    <sheet name="Calculator" sheetId="4" r:id="rId1"/>
    <sheet name="Liability Tab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" l="1"/>
  <c r="B34" i="3" l="1"/>
  <c r="B36" i="3" s="1"/>
  <c r="B35" i="3"/>
  <c r="B39" i="3" l="1"/>
  <c r="B38" i="3"/>
  <c r="B37" i="3"/>
  <c r="L27" i="4"/>
  <c r="L24" i="4"/>
  <c r="K29" i="4"/>
  <c r="K30" i="4"/>
  <c r="K31" i="4"/>
  <c r="K32" i="4"/>
  <c r="K33" i="4"/>
  <c r="K34" i="4"/>
  <c r="K35" i="4"/>
  <c r="K36" i="4"/>
  <c r="K37" i="4"/>
  <c r="K38" i="4"/>
  <c r="K39" i="4"/>
  <c r="K40" i="4"/>
  <c r="K28" i="4"/>
  <c r="M29" i="4"/>
  <c r="M30" i="4"/>
  <c r="M31" i="4"/>
  <c r="M32" i="4"/>
  <c r="M33" i="4"/>
  <c r="M34" i="4"/>
  <c r="M35" i="4"/>
  <c r="M36" i="4"/>
  <c r="M37" i="4"/>
  <c r="M38" i="4"/>
  <c r="M39" i="4"/>
  <c r="M40" i="4"/>
  <c r="M28" i="4"/>
  <c r="M24" i="4"/>
  <c r="N32" i="4"/>
  <c r="N33" i="4"/>
  <c r="N34" i="4"/>
  <c r="N35" i="4"/>
  <c r="N36" i="4"/>
  <c r="N37" i="4"/>
  <c r="N38" i="4"/>
  <c r="N39" i="4"/>
  <c r="N40" i="4"/>
  <c r="N28" i="4"/>
  <c r="N29" i="4"/>
  <c r="N30" i="4"/>
  <c r="N31" i="4"/>
  <c r="N27" i="4"/>
  <c r="N24" i="4"/>
  <c r="I24" i="4"/>
  <c r="B7" i="4" l="1"/>
  <c r="B5" i="4"/>
  <c r="C43" i="4"/>
  <c r="B11" i="4"/>
  <c r="B18" i="4" s="1"/>
  <c r="D40" i="4"/>
  <c r="E1" i="4"/>
  <c r="D28" i="4" s="1"/>
  <c r="J28" i="4" s="1"/>
  <c r="B10" i="3"/>
  <c r="B11" i="3" s="1"/>
  <c r="B12" i="3" s="1"/>
  <c r="B13" i="3" s="1"/>
  <c r="B14" i="3" s="1"/>
  <c r="B15" i="3" s="1"/>
  <c r="B16" i="3" s="1"/>
  <c r="B17" i="3" s="1"/>
  <c r="B18" i="3" s="1"/>
  <c r="E40" i="4" l="1"/>
  <c r="J40" i="4"/>
  <c r="D38" i="4"/>
  <c r="D37" i="4"/>
  <c r="D39" i="4"/>
  <c r="D32" i="4"/>
  <c r="J32" i="4" s="1"/>
  <c r="E28" i="4"/>
  <c r="D33" i="4"/>
  <c r="J33" i="4" s="1"/>
  <c r="D34" i="4"/>
  <c r="D35" i="4"/>
  <c r="D36" i="4"/>
  <c r="D24" i="4"/>
  <c r="E24" i="4" s="1"/>
  <c r="D31" i="4"/>
  <c r="J31" i="4" s="1"/>
  <c r="B8" i="4"/>
  <c r="D30" i="4"/>
  <c r="J30" i="4" s="1"/>
  <c r="D27" i="4"/>
  <c r="E27" i="4" s="1"/>
  <c r="D29" i="4"/>
  <c r="J29" i="4" s="1"/>
  <c r="E39" i="4" l="1"/>
  <c r="J39" i="4"/>
  <c r="E32" i="4"/>
  <c r="E38" i="4"/>
  <c r="J38" i="4"/>
  <c r="E36" i="4"/>
  <c r="J36" i="4"/>
  <c r="E29" i="4"/>
  <c r="E35" i="4"/>
  <c r="J35" i="4"/>
  <c r="E34" i="4"/>
  <c r="J34" i="4"/>
  <c r="E31" i="4"/>
  <c r="E37" i="4"/>
  <c r="J37" i="4"/>
  <c r="E30" i="4"/>
  <c r="E33" i="4"/>
  <c r="B10" i="4" l="1"/>
  <c r="B9" i="4" s="1"/>
  <c r="C17" i="4" s="1"/>
  <c r="E43" i="4"/>
  <c r="B16" i="4" l="1"/>
  <c r="B6" i="4"/>
  <c r="B17" i="4" s="1"/>
  <c r="B15" i="4" l="1"/>
  <c r="C42" i="4" l="1"/>
  <c r="C44" i="4" s="1"/>
</calcChain>
</file>

<file path=xl/sharedStrings.xml><?xml version="1.0" encoding="utf-8"?>
<sst xmlns="http://schemas.openxmlformats.org/spreadsheetml/2006/main" count="90" uniqueCount="78">
  <si>
    <t>Seniors</t>
  </si>
  <si>
    <t>Family Size</t>
  </si>
  <si>
    <t>Senior Citizen Premium Liability</t>
  </si>
  <si>
    <t>Single Senior (Without Dependents)</t>
  </si>
  <si>
    <t>Single Senior (With Dependents)</t>
  </si>
  <si>
    <t>Couple (1 Senior) (With our Without Dependents)</t>
  </si>
  <si>
    <t>For each additional member, add</t>
  </si>
  <si>
    <t>Couple (2 Seniors) (With or Without Dependents)</t>
  </si>
  <si>
    <t>When there is a dependent child age 15 or older at the time of submission, the liability will be based on the family size of the core family, exluding the adult dependent child, plus $18,900 for each additional adult dependent child.</t>
  </si>
  <si>
    <t>Scenario</t>
  </si>
  <si>
    <t>Adult Dependent</t>
  </si>
  <si>
    <t>Core Family Size (Parents  &amp; Children Age &lt; 16)</t>
  </si>
  <si>
    <t># of Adult Dependent Children</t>
  </si>
  <si>
    <t># of Seniors</t>
  </si>
  <si>
    <t>Family Size &amp; Composition</t>
  </si>
  <si>
    <t>Liability</t>
  </si>
  <si>
    <t>Hide</t>
  </si>
  <si>
    <t>Enter Data</t>
  </si>
  <si>
    <t>Additional Family Members</t>
  </si>
  <si>
    <t>Age</t>
  </si>
  <si>
    <t>1st Child</t>
  </si>
  <si>
    <t>2nd Child</t>
  </si>
  <si>
    <t>3rd Child</t>
  </si>
  <si>
    <t>4th Child</t>
  </si>
  <si>
    <t>5th Child</t>
  </si>
  <si>
    <t>6th Child</t>
  </si>
  <si>
    <t>7th Child</t>
  </si>
  <si>
    <t>8th Child</t>
  </si>
  <si>
    <t>9th Child</t>
  </si>
  <si>
    <t>10th Child</t>
  </si>
  <si>
    <t>11th Child</t>
  </si>
  <si>
    <t>12th Child</t>
  </si>
  <si>
    <t>13th Child</t>
  </si>
  <si>
    <r>
      <t xml:space="preserve">Date of Birth
</t>
    </r>
    <r>
      <rPr>
        <sz val="11"/>
        <color theme="3"/>
        <rFont val="Calibri"/>
        <family val="2"/>
        <scheme val="minor"/>
      </rPr>
      <t>(DD-MMM-YYYY)</t>
    </r>
  </si>
  <si>
    <t>Count</t>
  </si>
  <si>
    <t>Parent &amp; Children Age &lt; 15</t>
  </si>
  <si>
    <t>Date:</t>
  </si>
  <si>
    <t>Key</t>
  </si>
  <si>
    <t>Calculated Field</t>
  </si>
  <si>
    <r>
      <rPr>
        <b/>
        <sz val="11"/>
        <color theme="3"/>
        <rFont val="Calibri"/>
        <family val="2"/>
        <scheme val="minor"/>
      </rPr>
      <t xml:space="preserve">Full Name of Cosponsor
</t>
    </r>
    <r>
      <rPr>
        <sz val="11"/>
        <color theme="3"/>
        <rFont val="Calibri"/>
        <family val="2"/>
        <scheme val="minor"/>
      </rPr>
      <t>(First Name, Last Name)</t>
    </r>
  </si>
  <si>
    <r>
      <t xml:space="preserve">First Name, Last Name
</t>
    </r>
    <r>
      <rPr>
        <sz val="11"/>
        <color theme="3"/>
        <rFont val="Calibri"/>
        <family val="2"/>
        <scheme val="minor"/>
      </rPr>
      <t>(As per Official Documents)</t>
    </r>
  </si>
  <si>
    <t xml:space="preserve">SPOUSE </t>
  </si>
  <si>
    <t>Filing Fee</t>
  </si>
  <si>
    <t>Total Cost of Sponsorship</t>
  </si>
  <si>
    <r>
      <rPr>
        <b/>
        <sz val="11"/>
        <color theme="3"/>
        <rFont val="Calibri"/>
        <family val="2"/>
        <scheme val="minor"/>
      </rPr>
      <t xml:space="preserve">Principal Applicant (PA) 
</t>
    </r>
    <r>
      <rPr>
        <sz val="11"/>
        <color theme="3"/>
        <rFont val="Calibri"/>
        <family val="2"/>
        <scheme val="minor"/>
      </rPr>
      <t>(Head of Refugee Family)</t>
    </r>
  </si>
  <si>
    <t>CG Program or Church Name</t>
  </si>
  <si>
    <t>Important Notes</t>
  </si>
  <si>
    <r>
      <t xml:space="preserve">Sponsorship Steps through ORAT -  Step 1:  </t>
    </r>
    <r>
      <rPr>
        <sz val="11"/>
        <color theme="1"/>
        <rFont val="Calibri"/>
        <family val="2"/>
        <scheme val="minor"/>
      </rPr>
      <t>Attend the Introduction to Resettlement Information Session;</t>
    </r>
    <r>
      <rPr>
        <b/>
        <sz val="11"/>
        <color theme="1"/>
        <rFont val="Calibri"/>
        <family val="2"/>
        <scheme val="minor"/>
      </rPr>
      <t xml:space="preserve"> Step 2: </t>
    </r>
    <r>
      <rPr>
        <sz val="11"/>
        <color theme="1"/>
        <rFont val="Calibri"/>
        <family val="2"/>
        <scheme val="minor"/>
      </rPr>
      <t xml:space="preserve">Email Completed Forms (As Per Document Checklist) to oratcases@archtoronto.org by the given due date; </t>
    </r>
    <r>
      <rPr>
        <b/>
        <sz val="11"/>
        <color theme="1"/>
        <rFont val="Calibri"/>
        <family val="2"/>
        <scheme val="minor"/>
      </rPr>
      <t xml:space="preserve">Step 3: </t>
    </r>
    <r>
      <rPr>
        <sz val="11"/>
        <color theme="1"/>
        <rFont val="Calibri"/>
        <family val="2"/>
        <scheme val="minor"/>
      </rPr>
      <t>ORAT will contact the cosponsor to arrange a time to provide the sponsorship funds;</t>
    </r>
    <r>
      <rPr>
        <b/>
        <sz val="11"/>
        <color theme="1"/>
        <rFont val="Calibri"/>
        <family val="2"/>
        <scheme val="minor"/>
      </rPr>
      <t xml:space="preserve"> Step 4: </t>
    </r>
    <r>
      <rPr>
        <sz val="11"/>
        <color theme="1"/>
        <rFont val="Calibri"/>
        <family val="2"/>
        <scheme val="minor"/>
      </rPr>
      <t xml:space="preserve"> ORAT will review forms and work with cosponsor to make corrections; Step 5: ORAT provide parties access to the IRCC's portal and Cosponsor enters in Generic &amp; Schedule A data to the portal and notifies ORAT when complete; </t>
    </r>
    <r>
      <rPr>
        <b/>
        <sz val="11"/>
        <color theme="1"/>
        <rFont val="Calibri"/>
        <family val="2"/>
        <scheme val="minor"/>
      </rPr>
      <t xml:space="preserve">Step 6: </t>
    </r>
    <r>
      <rPr>
        <sz val="11"/>
        <color theme="1"/>
        <rFont val="Calibri"/>
        <family val="2"/>
        <scheme val="minor"/>
      </rPr>
      <t>ORAT uploads remaining documents and submits case to Immigration Canada.</t>
    </r>
  </si>
  <si>
    <r>
      <rPr>
        <b/>
        <sz val="11"/>
        <color theme="1"/>
        <rFont val="Calibri"/>
        <family val="2"/>
        <scheme val="minor"/>
      </rPr>
      <t xml:space="preserve">Form Submission:  </t>
    </r>
    <r>
      <rPr>
        <sz val="11"/>
        <color theme="1"/>
        <rFont val="Calibri"/>
        <family val="2"/>
        <scheme val="minor"/>
      </rPr>
      <t>Please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email all completed forms  to </t>
    </r>
    <r>
      <rPr>
        <u/>
        <sz val="11"/>
        <color theme="4"/>
        <rFont val="Calibri"/>
        <family val="2"/>
        <scheme val="minor"/>
      </rPr>
      <t>oratcases@archtoronto.org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</si>
  <si>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Visiting the Office:</t>
    </r>
    <r>
      <rPr>
        <sz val="11"/>
        <color theme="1"/>
        <rFont val="Calibri"/>
        <family val="2"/>
        <scheme val="minor"/>
      </rPr>
      <t xml:space="preserve"> If you are unable to personally visit the office, you may arrange for a trusted relative or friend to do so on your behalf.</t>
    </r>
  </si>
  <si>
    <r>
      <rPr>
        <b/>
        <sz val="11"/>
        <color theme="1"/>
        <rFont val="Calibri"/>
        <family val="2"/>
        <scheme val="minor"/>
      </rPr>
      <t xml:space="preserve">Receipt Preparation: </t>
    </r>
    <r>
      <rPr>
        <sz val="11"/>
        <color theme="1"/>
        <rFont val="Calibri"/>
        <family val="2"/>
        <scheme val="minor"/>
      </rPr>
      <t>Please ensure that you schedule sufficient time for this meeting to allow for the reciept to be prepared.</t>
    </r>
  </si>
  <si>
    <r>
      <rPr>
        <b/>
        <sz val="11"/>
        <color theme="1"/>
        <rFont val="Calibri"/>
        <family val="2"/>
        <scheme val="minor"/>
      </rPr>
      <t>Definition of A Core Family:</t>
    </r>
    <r>
      <rPr>
        <sz val="11"/>
        <color theme="1"/>
        <rFont val="Calibri"/>
        <family val="2"/>
        <scheme val="minor"/>
      </rPr>
      <t xml:space="preserve"> As per Immigration Canada, a core family unit comprises of father, mother, and dependent children under the age of 22.</t>
    </r>
  </si>
  <si>
    <r>
      <rPr>
        <b/>
        <sz val="11"/>
        <color theme="1"/>
        <rFont val="Calibri"/>
        <family val="2"/>
        <scheme val="minor"/>
      </rPr>
      <t>Sponsorship of Multiple Cases:</t>
    </r>
    <r>
      <rPr>
        <sz val="11"/>
        <color theme="1"/>
        <rFont val="Calibri"/>
        <family val="2"/>
        <scheme val="minor"/>
      </rPr>
      <t xml:space="preserve"> If you plan to sponsor more than one case, you are asked to send a seperate email to </t>
    </r>
    <r>
      <rPr>
        <u/>
        <sz val="11"/>
        <color theme="4"/>
        <rFont val="Calibri"/>
        <family val="2"/>
        <scheme val="minor"/>
      </rPr>
      <t>oratcases@archtoronto.org</t>
    </r>
    <r>
      <rPr>
        <sz val="11"/>
        <color theme="1"/>
        <rFont val="Calibri"/>
        <family val="2"/>
        <scheme val="minor"/>
      </rPr>
      <t>, addressed to the Director, providing a comprehensive explanation of why ORAT should allow the sponsorship of multiple cases. In the subject line, include the cosponsor's full name, and add "Request to Sponsor Multiple Cases".</t>
    </r>
  </si>
  <si>
    <r>
      <rPr>
        <b/>
        <sz val="11"/>
        <color theme="1"/>
        <rFont val="Calibri"/>
        <family val="2"/>
        <scheme val="minor"/>
      </rPr>
      <t>Separate Forms:</t>
    </r>
    <r>
      <rPr>
        <sz val="11"/>
        <color theme="1"/>
        <rFont val="Calibri"/>
        <family val="2"/>
        <scheme val="minor"/>
      </rPr>
      <t xml:space="preserve">  In the event that you plan to sponsor individuals who do not fall within the core family structure (e.g., children over the age of 22, grandparents, siblings, in-laws, etc.), a seperate Schedule 2 form is to be completed for each  group or individual.</t>
    </r>
  </si>
  <si>
    <r>
      <rPr>
        <b/>
        <sz val="11"/>
        <color theme="1"/>
        <rFont val="Calibri"/>
        <family val="2"/>
        <scheme val="minor"/>
      </rPr>
      <t>Scheduling an Appointment:</t>
    </r>
    <r>
      <rPr>
        <sz val="11"/>
        <color theme="1"/>
        <rFont val="Calibri"/>
        <family val="2"/>
        <scheme val="minor"/>
      </rPr>
      <t xml:space="preserve"> After reviewing the submitted forms, the assigned Case Processing Coordinator will contact the cosponsor to schedule a time to recieve the required funds.  To ensure that  funds are properly receipted we ask that cosponsors only visit our office at the scheduled date/time.  </t>
    </r>
  </si>
  <si>
    <r>
      <rPr>
        <b/>
        <sz val="11"/>
        <color theme="1"/>
        <rFont val="Calibri"/>
        <family val="2"/>
        <scheme val="minor"/>
      </rPr>
      <t xml:space="preserve">Certified Cheque or Bank Draft:  </t>
    </r>
    <r>
      <rPr>
        <sz val="11"/>
        <color theme="1"/>
        <rFont val="Calibri"/>
        <family val="2"/>
        <scheme val="minor"/>
      </rPr>
      <t>Cosponsors are asked to provide a separate certified cheque or bank draft for the financial liability and the filing fee of $525 per case.</t>
    </r>
  </si>
  <si>
    <t>Cost of Sponsorship</t>
  </si>
  <si>
    <t>Sponsorship Cost Calculator</t>
  </si>
  <si>
    <r>
      <t xml:space="preserve">Criteria 3
</t>
    </r>
    <r>
      <rPr>
        <sz val="11"/>
        <color theme="3"/>
        <rFont val="Calibri"/>
        <family val="2"/>
        <scheme val="minor"/>
      </rPr>
      <t>Senior Citizen</t>
    </r>
  </si>
  <si>
    <r>
      <t xml:space="preserve">Criteria 2
</t>
    </r>
    <r>
      <rPr>
        <sz val="11"/>
        <color theme="3"/>
        <rFont val="Calibri"/>
        <family val="2"/>
        <scheme val="minor"/>
      </rPr>
      <t>Adult Dependent</t>
    </r>
  </si>
  <si>
    <r>
      <t xml:space="preserve">Criteria 1
</t>
    </r>
    <r>
      <rPr>
        <sz val="11"/>
        <color theme="3"/>
        <rFont val="Calibri"/>
        <family val="2"/>
        <scheme val="minor"/>
      </rPr>
      <t>Principal Applicant</t>
    </r>
  </si>
  <si>
    <t>Criteria 5
Total Family Size</t>
  </si>
  <si>
    <r>
      <t xml:space="preserve">Criteria 4
</t>
    </r>
    <r>
      <rPr>
        <sz val="11"/>
        <color theme="3"/>
        <rFont val="Calibri"/>
        <family val="2"/>
        <scheme val="minor"/>
      </rPr>
      <t>Filing Fee</t>
    </r>
  </si>
  <si>
    <r>
      <t xml:space="preserve">Criteria 3
</t>
    </r>
    <r>
      <rPr>
        <sz val="11"/>
        <color theme="3"/>
        <rFont val="Calibri"/>
        <family val="2"/>
        <scheme val="minor"/>
      </rPr>
      <t>Separate Case</t>
    </r>
  </si>
  <si>
    <t>Children Aged 22 or older</t>
  </si>
  <si>
    <t>Children Aged 22 or Older</t>
  </si>
  <si>
    <t>Core Family Size</t>
  </si>
  <si>
    <t># of Parents</t>
  </si>
  <si>
    <t># of Children</t>
  </si>
  <si>
    <t>Senior Age</t>
  </si>
  <si>
    <t>Adult Dependent Age</t>
  </si>
  <si>
    <t>Model Assumptions</t>
  </si>
  <si>
    <t>Calculated Cell</t>
  </si>
  <si>
    <t>ORAT Input</t>
  </si>
  <si>
    <t>Financial Liability (Post 01-Sep-24)</t>
  </si>
  <si>
    <t>Couple</t>
  </si>
  <si>
    <t>Single Parent</t>
  </si>
  <si>
    <t>PW. ORAT2023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</si>
</sst>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;[Red]\-&quot;$&quot;#,##0"/>
    <numFmt numFmtId="165" formatCode="&quot;$&quot;#,##0.00"/>
    <numFmt numFmtId="166" formatCode="_(&quot;$&quot;* #,##0_);_(&quot;$&quot;* \(#,##0\);_(&quot;$&quot;* &quot;-&quot;??_);_(@_)"/>
    <numFmt numFmtId="167" formatCode="[$-409]d\-mmm\-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202124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44546A"/>
      <name val="Calibri"/>
      <family val="2"/>
      <scheme val="minor"/>
    </font>
    <font>
      <b/>
      <sz val="20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91">
    <xf numFmtId="0" fontId="0" fillId="0" borderId="0" xfId="0"/>
    <xf numFmtId="0" fontId="3" fillId="2" borderId="2" xfId="0" applyFont="1" applyFill="1" applyBorder="1" applyAlignment="1" applyProtection="1">
      <alignment vertical="center"/>
      <protection hidden="1"/>
    </xf>
    <xf numFmtId="0" fontId="3" fillId="2" borderId="3" xfId="0" applyFont="1" applyFill="1" applyBorder="1" applyAlignment="1" applyProtection="1">
      <alignment vertical="center"/>
      <protection hidden="1"/>
    </xf>
    <xf numFmtId="164" fontId="4" fillId="0" borderId="1" xfId="0" applyNumberFormat="1" applyFont="1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  <protection hidden="1"/>
    </xf>
    <xf numFmtId="166" fontId="5" fillId="0" borderId="1" xfId="2" applyNumberFormat="1" applyFont="1" applyFill="1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9" fillId="0" borderId="5" xfId="0" applyFont="1" applyBorder="1" applyAlignment="1" applyProtection="1">
      <alignment vertical="center"/>
      <protection hidden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 applyProtection="1">
      <alignment vertical="center"/>
      <protection hidden="1"/>
    </xf>
    <xf numFmtId="0" fontId="3" fillId="2" borderId="4" xfId="0" applyFont="1" applyFill="1" applyBorder="1" applyAlignment="1" applyProtection="1">
      <alignment vertical="center"/>
      <protection hidden="1"/>
    </xf>
    <xf numFmtId="0" fontId="12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 applyProtection="1">
      <alignment vertical="center"/>
      <protection hidden="1"/>
    </xf>
    <xf numFmtId="0" fontId="8" fillId="2" borderId="4" xfId="0" applyFont="1" applyFill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hidden="1"/>
    </xf>
    <xf numFmtId="44" fontId="1" fillId="0" borderId="0" xfId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/>
    </xf>
    <xf numFmtId="167" fontId="2" fillId="2" borderId="4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44" fontId="5" fillId="3" borderId="1" xfId="1" applyFont="1" applyFill="1" applyBorder="1" applyAlignment="1" applyProtection="1">
      <alignment horizontal="left" vertical="center" wrapText="1"/>
      <protection locked="0"/>
    </xf>
    <xf numFmtId="44" fontId="5" fillId="3" borderId="1" xfId="1" applyFont="1" applyFill="1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44" fontId="1" fillId="0" borderId="0" xfId="1" applyFont="1" applyFill="1" applyBorder="1" applyAlignment="1" applyProtection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44" fontId="1" fillId="5" borderId="1" xfId="1" applyFont="1" applyFill="1" applyBorder="1" applyAlignment="1" applyProtection="1">
      <alignment horizontal="left" vertical="center"/>
    </xf>
    <xf numFmtId="44" fontId="1" fillId="0" borderId="0" xfId="1" quotePrefix="1" applyFont="1" applyFill="1" applyBorder="1" applyAlignment="1" applyProtection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165" fontId="15" fillId="0" borderId="0" xfId="1" applyNumberFormat="1" applyFont="1" applyFill="1" applyBorder="1" applyAlignment="1" applyProtection="1">
      <alignment horizontal="left" vertical="center"/>
    </xf>
    <xf numFmtId="0" fontId="16" fillId="0" borderId="0" xfId="0" applyFont="1" applyAlignment="1">
      <alignment vertical="center"/>
    </xf>
    <xf numFmtId="165" fontId="17" fillId="0" borderId="6" xfId="1" applyNumberFormat="1" applyFont="1" applyFill="1" applyBorder="1" applyAlignment="1" applyProtection="1">
      <alignment horizontal="left" vertical="center"/>
    </xf>
    <xf numFmtId="0" fontId="16" fillId="0" borderId="6" xfId="0" applyFont="1" applyBorder="1" applyAlignment="1">
      <alignment vertical="center"/>
    </xf>
    <xf numFmtId="0" fontId="0" fillId="5" borderId="1" xfId="0" applyFill="1" applyBorder="1" applyAlignment="1" applyProtection="1">
      <alignment horizontal="center" vertical="center"/>
      <protection hidden="1"/>
    </xf>
    <xf numFmtId="166" fontId="16" fillId="5" borderId="0" xfId="0" applyNumberFormat="1" applyFont="1" applyFill="1" applyAlignment="1" applyProtection="1">
      <alignment horizontal="left" vertical="center"/>
      <protection hidden="1"/>
    </xf>
    <xf numFmtId="166" fontId="18" fillId="5" borderId="6" xfId="0" applyNumberFormat="1" applyFont="1" applyFill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167" fontId="2" fillId="2" borderId="4" xfId="0" applyNumberFormat="1" applyFont="1" applyFill="1" applyBorder="1" applyAlignment="1">
      <alignment horizontal="left" vertical="center"/>
    </xf>
    <xf numFmtId="0" fontId="19" fillId="0" borderId="0" xfId="3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0" fillId="6" borderId="1" xfId="0" applyFill="1" applyBorder="1" applyAlignment="1" applyProtection="1">
      <alignment horizontal="left" vertical="center"/>
      <protection locked="0"/>
    </xf>
    <xf numFmtId="167" fontId="0" fillId="6" borderId="1" xfId="0" applyNumberFormat="1" applyFill="1" applyBorder="1" applyAlignment="1" applyProtection="1">
      <alignment horizontal="center" vertical="center"/>
      <protection locked="0"/>
    </xf>
    <xf numFmtId="15" fontId="0" fillId="6" borderId="1" xfId="0" applyNumberFormat="1" applyFill="1" applyBorder="1" applyAlignment="1" applyProtection="1">
      <alignment horizontal="left" vertical="center"/>
      <protection locked="0"/>
    </xf>
    <xf numFmtId="0" fontId="0" fillId="6" borderId="1" xfId="0" applyFill="1" applyBorder="1" applyAlignment="1" applyProtection="1">
      <alignment vertical="center"/>
      <protection locked="0"/>
    </xf>
    <xf numFmtId="0" fontId="0" fillId="6" borderId="1" xfId="0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166" fontId="1" fillId="5" borderId="1" xfId="1" applyNumberFormat="1" applyFont="1" applyFill="1" applyBorder="1" applyAlignment="1" applyProtection="1">
      <alignment horizontal="left" vertical="center"/>
    </xf>
    <xf numFmtId="166" fontId="1" fillId="5" borderId="1" xfId="1" quotePrefix="1" applyNumberFormat="1" applyFont="1" applyFill="1" applyBorder="1" applyAlignment="1" applyProtection="1">
      <alignment horizontal="left" vertical="center"/>
    </xf>
    <xf numFmtId="44" fontId="1" fillId="0" borderId="0" xfId="1" applyFont="1" applyFill="1" applyBorder="1" applyAlignment="1" applyProtection="1">
      <alignment horizontal="left" vertical="center" wrapText="1"/>
    </xf>
    <xf numFmtId="44" fontId="1" fillId="0" borderId="4" xfId="1" applyFont="1" applyFill="1" applyBorder="1" applyAlignment="1" applyProtection="1">
      <alignment horizontal="left" vertical="center"/>
    </xf>
    <xf numFmtId="44" fontId="1" fillId="0" borderId="1" xfId="1" applyFont="1" applyFill="1" applyBorder="1" applyAlignment="1" applyProtection="1">
      <alignment horizontal="left" vertical="center" wrapText="1"/>
    </xf>
    <xf numFmtId="0" fontId="0" fillId="7" borderId="1" xfId="0" applyFill="1" applyBorder="1" applyAlignment="1">
      <alignment horizontal="center" vertical="center"/>
    </xf>
    <xf numFmtId="44" fontId="1" fillId="0" borderId="1" xfId="1" applyFont="1" applyFill="1" applyBorder="1" applyAlignment="1" applyProtection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0" fillId="0" borderId="4" xfId="0" applyBorder="1" applyAlignment="1" applyProtection="1">
      <alignment horizontal="center" vertical="center"/>
      <protection hidden="1"/>
    </xf>
    <xf numFmtId="44" fontId="0" fillId="7" borderId="1" xfId="1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6" borderId="2" xfId="0" applyFill="1" applyBorder="1" applyAlignment="1" applyProtection="1">
      <alignment horizontal="right" vertical="center"/>
      <protection locked="0"/>
    </xf>
    <xf numFmtId="0" fontId="0" fillId="6" borderId="3" xfId="0" applyFill="1" applyBorder="1" applyAlignment="1" applyProtection="1">
      <alignment horizontal="right" vertical="center"/>
      <protection locked="0"/>
    </xf>
    <xf numFmtId="0" fontId="0" fillId="6" borderId="4" xfId="0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left" vertical="center" wrapText="1"/>
    </xf>
    <xf numFmtId="166" fontId="5" fillId="8" borderId="1" xfId="2" applyNumberFormat="1" applyFont="1" applyFill="1" applyBorder="1" applyAlignment="1" applyProtection="1">
      <alignment vertical="center"/>
      <protection hidden="1"/>
    </xf>
    <xf numFmtId="164" fontId="0" fillId="8" borderId="1" xfId="0" applyNumberForma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4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0" fillId="0" borderId="0" xfId="0" applyNumberFormat="1" applyAlignment="1">
      <alignment vertical="center"/>
    </xf>
  </cellXfs>
  <cellStyles count="4">
    <cellStyle name="Currency" xfId="1" builtinId="4"/>
    <cellStyle name="Currency 2" xfId="2" xr:uid="{29A7DCA9-7197-4298-9B29-9887960975ED}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204CD-A1C0-4F48-94C2-AEC6E8737C21}">
  <sheetPr codeName="Sheet1"/>
  <dimension ref="A1:P56"/>
  <sheetViews>
    <sheetView tabSelected="1" zoomScale="93" zoomScaleNormal="93" workbookViewId="0">
      <pane xSplit="5" ySplit="26" topLeftCell="F27" activePane="bottomRight" state="frozen"/>
      <selection pane="topRight" activeCell="F1" sqref="F1"/>
      <selection pane="bottomLeft" activeCell="A27" sqref="A27"/>
      <selection pane="bottomRight"/>
    </sheetView>
  </sheetViews>
  <sheetFormatPr defaultColWidth="9.140625" defaultRowHeight="15" outlineLevelRow="1" outlineLevelCol="1" x14ac:dyDescent="0.25"/>
  <cols>
    <col min="1" max="1" width="29.28515625" style="22" customWidth="1"/>
    <col min="2" max="2" width="29.140625" style="22" customWidth="1"/>
    <col min="3" max="3" width="18.140625" style="22" customWidth="1"/>
    <col min="4" max="4" width="11.42578125" style="21" customWidth="1"/>
    <col min="5" max="5" width="42" style="21" customWidth="1"/>
    <col min="6" max="6" width="2.140625" style="23" customWidth="1"/>
    <col min="7" max="7" width="15.42578125" style="23" customWidth="1"/>
    <col min="8" max="8" width="2.7109375" style="23" hidden="1" customWidth="1" outlineLevel="1"/>
    <col min="9" max="11" width="12.5703125" style="21" hidden="1" customWidth="1" outlineLevel="1"/>
    <col min="12" max="14" width="12.5703125" style="26" hidden="1" customWidth="1" outlineLevel="1"/>
    <col min="15" max="15" width="9.140625" style="7" collapsed="1"/>
    <col min="16" max="16" width="15.5703125" style="7" bestFit="1" customWidth="1"/>
    <col min="17" max="16384" width="9.140625" style="7"/>
  </cols>
  <sheetData>
    <row r="1" spans="1:14" ht="26.25" x14ac:dyDescent="0.25">
      <c r="A1" s="66" t="s">
        <v>57</v>
      </c>
      <c r="B1" s="28"/>
      <c r="C1" s="28"/>
      <c r="D1" s="30" t="s">
        <v>36</v>
      </c>
      <c r="E1" s="29">
        <f ca="1">TODAY()</f>
        <v>45541</v>
      </c>
      <c r="I1" s="21" t="s">
        <v>16</v>
      </c>
      <c r="J1" s="21" t="s">
        <v>16</v>
      </c>
      <c r="K1" s="21" t="s">
        <v>16</v>
      </c>
      <c r="L1" s="21" t="s">
        <v>16</v>
      </c>
      <c r="M1" s="21" t="s">
        <v>16</v>
      </c>
      <c r="N1" s="21" t="s">
        <v>16</v>
      </c>
    </row>
    <row r="2" spans="1:14" ht="5.25" customHeight="1" x14ac:dyDescent="0.25">
      <c r="C2" s="24"/>
      <c r="E2" s="48"/>
    </row>
    <row r="3" spans="1:14" hidden="1" outlineLevel="1" x14ac:dyDescent="0.25">
      <c r="A3" s="35" t="s">
        <v>14</v>
      </c>
      <c r="B3" s="36" t="s">
        <v>34</v>
      </c>
      <c r="C3" s="37"/>
      <c r="D3" s="26"/>
      <c r="E3" s="48"/>
      <c r="F3" s="7"/>
      <c r="G3" s="7"/>
      <c r="H3" s="7"/>
      <c r="I3" s="26"/>
      <c r="J3" s="26"/>
      <c r="K3" s="26"/>
    </row>
    <row r="4" spans="1:14" ht="6" hidden="1" customHeight="1" outlineLevel="1" x14ac:dyDescent="0.25">
      <c r="C4" s="37"/>
      <c r="D4" s="26"/>
      <c r="E4" s="48"/>
      <c r="F4" s="7"/>
      <c r="G4" s="7"/>
      <c r="H4" s="7"/>
      <c r="I4" s="26"/>
      <c r="J4" s="26"/>
      <c r="K4" s="26"/>
    </row>
    <row r="5" spans="1:14" ht="27.75" hidden="1" customHeight="1" outlineLevel="1" x14ac:dyDescent="0.25">
      <c r="A5" s="59" t="s">
        <v>66</v>
      </c>
      <c r="B5" s="38">
        <f ca="1">SUM(N24:N40)-SUM(K28:K40)</f>
        <v>0</v>
      </c>
      <c r="C5" s="74" t="s">
        <v>71</v>
      </c>
      <c r="D5" s="75"/>
      <c r="E5" s="48"/>
      <c r="F5" s="7"/>
      <c r="G5" s="7"/>
      <c r="H5" s="7"/>
      <c r="I5" s="26"/>
      <c r="J5" s="26"/>
      <c r="K5" s="26"/>
    </row>
    <row r="6" spans="1:14" ht="27.75" hidden="1" customHeight="1" outlineLevel="1" x14ac:dyDescent="0.25">
      <c r="A6" s="59" t="s">
        <v>11</v>
      </c>
      <c r="B6" s="38">
        <f ca="1">B5-B10</f>
        <v>0</v>
      </c>
      <c r="C6" s="73" t="s">
        <v>42</v>
      </c>
      <c r="D6" s="76">
        <v>525</v>
      </c>
      <c r="E6" s="48"/>
      <c r="F6" s="7"/>
      <c r="G6" s="7"/>
      <c r="H6" s="7"/>
      <c r="I6" s="26"/>
      <c r="J6" s="26"/>
      <c r="K6" s="26"/>
    </row>
    <row r="7" spans="1:14" ht="27.75" hidden="1" customHeight="1" outlineLevel="1" x14ac:dyDescent="0.25">
      <c r="A7" s="59" t="s">
        <v>67</v>
      </c>
      <c r="B7" s="38">
        <f>I24+N27</f>
        <v>0</v>
      </c>
      <c r="C7" s="70" t="s">
        <v>69</v>
      </c>
      <c r="D7" s="72">
        <v>62</v>
      </c>
      <c r="E7" s="48"/>
      <c r="F7" s="7"/>
      <c r="G7" s="7"/>
      <c r="H7" s="7"/>
      <c r="I7" s="26"/>
      <c r="J7" s="26"/>
      <c r="K7" s="26"/>
    </row>
    <row r="8" spans="1:14" ht="27.75" hidden="1" customHeight="1" outlineLevel="1" x14ac:dyDescent="0.25">
      <c r="A8" s="59" t="s">
        <v>13</v>
      </c>
      <c r="B8" s="38">
        <f ca="1">SUM(L24,L27)</f>
        <v>0</v>
      </c>
      <c r="C8" s="71" t="s">
        <v>70</v>
      </c>
      <c r="D8" s="72">
        <v>15</v>
      </c>
      <c r="E8" s="48"/>
      <c r="F8" s="7"/>
      <c r="G8" s="7"/>
      <c r="H8" s="7"/>
      <c r="I8" s="26"/>
      <c r="J8" s="26"/>
      <c r="K8" s="26"/>
    </row>
    <row r="9" spans="1:14" ht="27.75" hidden="1" customHeight="1" outlineLevel="1" x14ac:dyDescent="0.25">
      <c r="A9" s="59" t="s">
        <v>68</v>
      </c>
      <c r="B9" s="38">
        <f ca="1">B10+B11</f>
        <v>0</v>
      </c>
      <c r="C9" s="37"/>
      <c r="D9" s="7"/>
      <c r="E9" s="48"/>
      <c r="F9" s="7"/>
      <c r="G9" s="7"/>
      <c r="H9" s="7"/>
      <c r="I9" s="26"/>
      <c r="J9" s="26"/>
      <c r="K9" s="26"/>
    </row>
    <row r="10" spans="1:14" ht="27.75" hidden="1" customHeight="1" outlineLevel="1" x14ac:dyDescent="0.25">
      <c r="A10" s="59" t="s">
        <v>12</v>
      </c>
      <c r="B10" s="38">
        <f ca="1">SUM(J28:J40)-SUM(K28:K40)</f>
        <v>0</v>
      </c>
      <c r="C10" s="37"/>
      <c r="D10" s="7"/>
      <c r="E10" s="48"/>
      <c r="F10" s="7"/>
      <c r="G10" s="7"/>
      <c r="H10" s="7"/>
      <c r="I10" s="26"/>
      <c r="J10" s="26"/>
      <c r="K10" s="26"/>
    </row>
    <row r="11" spans="1:14" ht="27.75" hidden="1" customHeight="1" outlineLevel="1" x14ac:dyDescent="0.25">
      <c r="A11" s="59" t="s">
        <v>64</v>
      </c>
      <c r="B11" s="38">
        <f ca="1">SUM(K28:K40)</f>
        <v>0</v>
      </c>
      <c r="C11" s="37"/>
      <c r="D11" s="7"/>
      <c r="E11" s="48"/>
      <c r="F11" s="7"/>
      <c r="G11" s="7"/>
      <c r="H11" s="7"/>
      <c r="I11" s="26"/>
      <c r="J11" s="26"/>
      <c r="K11" s="26"/>
    </row>
    <row r="12" spans="1:14" hidden="1" outlineLevel="1" x14ac:dyDescent="0.25">
      <c r="A12" s="7"/>
      <c r="B12" s="7"/>
      <c r="C12" s="37"/>
      <c r="D12" s="26"/>
      <c r="E12" s="48"/>
      <c r="F12" s="7"/>
      <c r="G12" s="7"/>
      <c r="H12" s="7"/>
      <c r="I12" s="26"/>
      <c r="J12" s="26"/>
      <c r="K12" s="26"/>
    </row>
    <row r="13" spans="1:14" hidden="1" outlineLevel="1" x14ac:dyDescent="0.25">
      <c r="A13" s="35" t="s">
        <v>15</v>
      </c>
      <c r="B13" s="39"/>
      <c r="C13" s="37"/>
      <c r="D13" s="26"/>
      <c r="E13" s="48"/>
      <c r="F13" s="7"/>
      <c r="G13" s="7"/>
      <c r="H13" s="7"/>
      <c r="I13" s="26"/>
      <c r="J13" s="26"/>
      <c r="K13" s="26"/>
    </row>
    <row r="14" spans="1:14" ht="6.75" hidden="1" customHeight="1" outlineLevel="1" x14ac:dyDescent="0.25">
      <c r="A14" s="7"/>
      <c r="B14" s="7"/>
      <c r="C14" s="37"/>
      <c r="D14" s="26"/>
      <c r="E14" s="48"/>
      <c r="F14" s="7"/>
      <c r="G14" s="7"/>
      <c r="H14" s="7"/>
      <c r="I14" s="26"/>
      <c r="J14" s="26"/>
      <c r="K14" s="26"/>
    </row>
    <row r="15" spans="1:14" ht="24" hidden="1" customHeight="1" outlineLevel="1" x14ac:dyDescent="0.25">
      <c r="A15" s="31" t="s">
        <v>35</v>
      </c>
      <c r="B15" s="67">
        <f ca="1">IFERROR(VLOOKUP(B6,'Liability Table'!A4:'Liability Table'!B18,2,TRUE),0)</f>
        <v>0</v>
      </c>
      <c r="C15" s="37"/>
      <c r="D15" s="26"/>
      <c r="E15" s="48"/>
      <c r="F15" s="7"/>
      <c r="G15" s="7"/>
      <c r="H15" s="7"/>
      <c r="I15" s="26"/>
      <c r="J15" s="26"/>
      <c r="K15" s="26"/>
    </row>
    <row r="16" spans="1:14" ht="24" hidden="1" customHeight="1" outlineLevel="1" x14ac:dyDescent="0.25">
      <c r="A16" s="31" t="s">
        <v>10</v>
      </c>
      <c r="B16" s="67">
        <f ca="1">IFERROR(VLOOKUP(B10,'Liability Table'!A34:B39, 2,FALSE),0)</f>
        <v>0</v>
      </c>
      <c r="C16" s="37"/>
      <c r="D16" s="26"/>
      <c r="E16" s="48"/>
      <c r="F16" s="7"/>
      <c r="G16" s="7"/>
      <c r="H16" s="7"/>
      <c r="I16" s="26"/>
      <c r="J16" s="26"/>
      <c r="K16" s="26"/>
    </row>
    <row r="17" spans="1:16" ht="24" hidden="1" customHeight="1" outlineLevel="1" x14ac:dyDescent="0.25">
      <c r="A17" s="32" t="s">
        <v>0</v>
      </c>
      <c r="B17" s="68">
        <f ca="1">IF(AND(B8=1, B7=2), 'Liability Table'!$E$28, IF(AND(B8=1, B11&lt;&gt;0, NOT(ISBLANK(D24)), NOT(ISBLANK(D27))), 'Liability Table'!$E$27, IF(AND(B8=1, B6&lt;&gt;0, B6&lt;&gt;1, B6&lt;&gt;2), 'Liability Table'!$E$26, IF(AND(B5=1, B8=1), 'Liability Table'!$E$26, IF(AND(B6=1, B8=1), 'Liability Table'!E27, IF(AND(B6=2, B8=1),IF(OR(AND(NOT(ISBLANK(D24)), NOT(ISBLANK(D27)), D24&gt;-D7, D27&lt;D7), AND(D24&lt;D7, D27&gt;=D7)), 'Liability Table'!$E$28,IF(AND(NOT(ISBLANK(D24)), NOT(ISBLANK(D27)), D24&lt;=D7, D27&lt;=D7), 'Liability Table'!$E$29, 'Liability Table'!$E$26)),IF(AND(B6=2, B8=2), 'Liability Table'!$E$29,IF(AND(B6&gt;2, B8=1), 'Liability Table'!$E$28,IF(AND(B6&gt;2, B8=2), 'Liability Table'!$E$29, 0)))))))))</f>
        <v>0</v>
      </c>
      <c r="C17" s="69" t="str">
        <f ca="1">IF(AND(B9&lt;&gt;0, B10=0), 'Liability Table'!E26,"0")</f>
        <v>0</v>
      </c>
      <c r="D17" s="26"/>
      <c r="E17" s="48"/>
      <c r="F17" s="7"/>
      <c r="G17" s="7"/>
      <c r="H17" s="7"/>
      <c r="I17" s="26"/>
      <c r="J17" s="26"/>
      <c r="K17" s="26"/>
    </row>
    <row r="18" spans="1:16" ht="24" hidden="1" customHeight="1" outlineLevel="1" x14ac:dyDescent="0.25">
      <c r="A18" s="32" t="s">
        <v>65</v>
      </c>
      <c r="B18" s="40">
        <f ca="1">IF(ISBLANK(B11),"",B11*'Liability Table'!B4)</f>
        <v>0</v>
      </c>
      <c r="C18" s="41"/>
      <c r="D18" s="26"/>
      <c r="E18" s="48"/>
      <c r="F18" s="7"/>
      <c r="G18" s="7"/>
      <c r="H18" s="7"/>
      <c r="I18" s="7"/>
      <c r="J18" s="7"/>
      <c r="K18" s="7"/>
      <c r="L18" s="7"/>
      <c r="M18" s="7"/>
      <c r="N18" s="7"/>
    </row>
    <row r="19" spans="1:16" ht="8.25" hidden="1" customHeight="1" outlineLevel="1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</row>
    <row r="20" spans="1:16" ht="33" customHeight="1" collapsed="1" x14ac:dyDescent="0.25">
      <c r="A20" s="33" t="s">
        <v>39</v>
      </c>
      <c r="B20" s="78"/>
      <c r="C20" s="79"/>
      <c r="D20" s="80"/>
      <c r="E20" s="48"/>
      <c r="F20" s="26"/>
      <c r="G20" s="26"/>
      <c r="H20" s="7"/>
      <c r="I20" s="7"/>
      <c r="J20" s="7"/>
      <c r="K20" s="7"/>
      <c r="L20" s="7"/>
      <c r="M20" s="7"/>
      <c r="N20" s="7"/>
    </row>
    <row r="21" spans="1:16" ht="33.75" customHeight="1" x14ac:dyDescent="0.25">
      <c r="A21" s="46" t="s">
        <v>45</v>
      </c>
      <c r="B21" s="78"/>
      <c r="C21" s="79"/>
      <c r="D21" s="80"/>
      <c r="E21" s="48"/>
      <c r="F21" s="26"/>
      <c r="G21" s="26"/>
      <c r="H21" s="7"/>
      <c r="I21" s="7"/>
      <c r="J21" s="7"/>
      <c r="K21" s="7"/>
      <c r="L21" s="7"/>
      <c r="M21" s="7"/>
      <c r="N21" s="7"/>
    </row>
    <row r="22" spans="1:16" ht="15" customHeight="1" x14ac:dyDescent="0.25">
      <c r="A22" s="26"/>
      <c r="B22" s="26"/>
      <c r="C22" s="26"/>
      <c r="D22" s="26"/>
      <c r="E22" s="48"/>
      <c r="F22" s="26"/>
      <c r="G22" s="26"/>
      <c r="H22" s="7"/>
      <c r="I22" s="7"/>
      <c r="J22" s="7"/>
      <c r="K22" s="7"/>
      <c r="L22" s="7"/>
      <c r="M22" s="7"/>
      <c r="N22" s="7"/>
    </row>
    <row r="23" spans="1:16" ht="53.25" customHeight="1" x14ac:dyDescent="0.25">
      <c r="A23" s="42"/>
      <c r="B23" s="27" t="s">
        <v>40</v>
      </c>
      <c r="C23" s="27" t="s">
        <v>33</v>
      </c>
      <c r="D23" s="27" t="s">
        <v>19</v>
      </c>
      <c r="E23" s="27"/>
      <c r="F23" s="7"/>
      <c r="G23" s="7"/>
      <c r="H23" s="7"/>
      <c r="I23" s="27" t="s">
        <v>60</v>
      </c>
      <c r="J23" s="27" t="s">
        <v>59</v>
      </c>
      <c r="K23" s="27" t="s">
        <v>63</v>
      </c>
      <c r="L23" s="27" t="s">
        <v>58</v>
      </c>
      <c r="M23" s="27" t="s">
        <v>62</v>
      </c>
      <c r="N23" s="27" t="s">
        <v>61</v>
      </c>
    </row>
    <row r="24" spans="1:16" ht="51.75" customHeight="1" x14ac:dyDescent="0.25">
      <c r="A24" s="33" t="s">
        <v>44</v>
      </c>
      <c r="B24" s="61"/>
      <c r="C24" s="62"/>
      <c r="D24" s="53" t="str">
        <f>IF(C24 ="", "",TRUNC(YEARFRAC(C24,$E$1)))</f>
        <v/>
      </c>
      <c r="E24" s="60" t="str">
        <f>IF(OR(D24&lt;D7, ISBLANK(C24)),"","Senior Citizen Rate to Apply")</f>
        <v/>
      </c>
      <c r="F24" s="7"/>
      <c r="G24" s="7"/>
      <c r="H24" s="7"/>
      <c r="I24" s="26">
        <f>IF(NOT(ISBLANK(C24)),1,0)</f>
        <v>0</v>
      </c>
      <c r="J24" s="44"/>
      <c r="K24" s="44"/>
      <c r="L24" s="26">
        <f ca="1">IF(AND(NOT(ISBLANK(C24)),(YEAR(TODAY())-YEAR(C24))&gt;=D7),1,0)</f>
        <v>0</v>
      </c>
      <c r="M24" s="26">
        <f>IF(NOT(ISBLANK(C24)),1,0)</f>
        <v>0</v>
      </c>
      <c r="N24" s="26">
        <f>IF(NOT(ISBLANK(C24)),1,0)</f>
        <v>0</v>
      </c>
    </row>
    <row r="25" spans="1:16" ht="6.75" customHeight="1" x14ac:dyDescent="0.25">
      <c r="A25" s="7"/>
      <c r="B25" s="7"/>
      <c r="C25" s="7"/>
      <c r="D25" s="26"/>
      <c r="E25" s="48"/>
      <c r="F25" s="7"/>
      <c r="G25" s="7"/>
      <c r="H25" s="7"/>
      <c r="I25" s="26"/>
      <c r="J25" s="26"/>
      <c r="K25" s="26"/>
    </row>
    <row r="26" spans="1:16" ht="41.25" customHeight="1" x14ac:dyDescent="0.25">
      <c r="A26" s="35" t="s">
        <v>18</v>
      </c>
      <c r="B26" s="27" t="s">
        <v>40</v>
      </c>
      <c r="C26" s="27" t="s">
        <v>33</v>
      </c>
      <c r="D26" s="25" t="s">
        <v>19</v>
      </c>
      <c r="E26" s="25"/>
      <c r="F26" s="7"/>
      <c r="G26" s="45" t="s">
        <v>37</v>
      </c>
      <c r="H26" s="7"/>
      <c r="I26" s="26"/>
      <c r="J26" s="26"/>
      <c r="K26" s="26"/>
    </row>
    <row r="27" spans="1:16" ht="28.5" customHeight="1" x14ac:dyDescent="0.25">
      <c r="A27" s="46" t="s">
        <v>41</v>
      </c>
      <c r="B27" s="63"/>
      <c r="C27" s="62"/>
      <c r="D27" s="53" t="str">
        <f t="shared" ref="D27:D40" si="0">IF(C27 ="", "",TRUNC(YEARFRAC(C27,$E$1)))</f>
        <v/>
      </c>
      <c r="E27" s="60" t="str">
        <f>IF(OR(D27&lt;D7, ISBLANK(C27)),"","Senior Citizen Rate to Apply")</f>
        <v/>
      </c>
      <c r="F27" s="7"/>
      <c r="G27" s="43" t="s">
        <v>38</v>
      </c>
      <c r="H27" s="7"/>
      <c r="I27" s="44"/>
      <c r="J27" s="44"/>
      <c r="K27" s="44"/>
      <c r="L27" s="26">
        <f ca="1">IF(AND(NOT(ISBLANK(C27)),(YEAR(TODAY())-YEAR(C27))&gt;=D7),1,0)</f>
        <v>0</v>
      </c>
      <c r="N27" s="26">
        <f t="shared" ref="N27:N40" si="1">IF(NOT(ISBLANK(C27)),1,0)</f>
        <v>0</v>
      </c>
    </row>
    <row r="28" spans="1:16" ht="28.5" customHeight="1" x14ac:dyDescent="0.25">
      <c r="A28" s="34" t="s">
        <v>20</v>
      </c>
      <c r="B28" s="64"/>
      <c r="C28" s="62"/>
      <c r="D28" s="53" t="str">
        <f t="shared" si="0"/>
        <v/>
      </c>
      <c r="E28" s="60" t="str">
        <f>IF(OR(ISBLANK(C28),D28&lt;22),"","NOT ELIGIBLE - Missing DOB or Outside Age Range for Core Family")</f>
        <v/>
      </c>
      <c r="F28" s="7"/>
      <c r="G28" s="65" t="s">
        <v>17</v>
      </c>
      <c r="H28" s="7"/>
      <c r="I28" s="44"/>
      <c r="J28" s="26">
        <f>IF(AND(NOT(ISBLANK(C28)),D28&gt;=D8),1,0)</f>
        <v>0</v>
      </c>
      <c r="K28" s="26">
        <f ca="1">IF(AND(NOT(ISBLANK(C28)),(YEAR(TODAY())-YEAR(C28))&gt;=22),1,0)</f>
        <v>0</v>
      </c>
      <c r="L28" s="44"/>
      <c r="M28" s="26">
        <f ca="1">IF(AND(NOT(ISBLANK(C28)),(YEAR(TODAY())-YEAR(C28))&gt;=22),1,0)</f>
        <v>0</v>
      </c>
      <c r="N28" s="26">
        <f t="shared" si="1"/>
        <v>0</v>
      </c>
    </row>
    <row r="29" spans="1:16" ht="28.5" customHeight="1" x14ac:dyDescent="0.25">
      <c r="A29" s="34" t="s">
        <v>21</v>
      </c>
      <c r="B29" s="64"/>
      <c r="C29" s="62"/>
      <c r="D29" s="53" t="str">
        <f t="shared" si="0"/>
        <v/>
      </c>
      <c r="E29" s="60" t="str">
        <f t="shared" ref="E29:E40" si="2">IF(OR(ISBLANK(C29),D29&lt;22),"","NOT ELIGIBLE - Missing DOB or Outside Age Range for Core Family")</f>
        <v/>
      </c>
      <c r="F29" s="7"/>
      <c r="G29" s="7"/>
      <c r="H29" s="7"/>
      <c r="I29" s="44"/>
      <c r="J29" s="26">
        <f>IF(AND(NOT(ISBLANK(C29)),D29&gt;=D8),1,0)</f>
        <v>0</v>
      </c>
      <c r="K29" s="26">
        <f t="shared" ref="K29:K40" ca="1" si="3">IF(AND(NOT(ISBLANK(C29)),(YEAR(TODAY())-YEAR(C29))&gt;=22),1,0)</f>
        <v>0</v>
      </c>
      <c r="L29" s="44"/>
      <c r="M29" s="26">
        <f t="shared" ref="M29:M40" ca="1" si="4">IF(AND(NOT(ISBLANK(C29)),(YEAR(TODAY())-YEAR(C29))&gt;=22),1,0)</f>
        <v>0</v>
      </c>
      <c r="N29" s="26">
        <f t="shared" si="1"/>
        <v>0</v>
      </c>
    </row>
    <row r="30" spans="1:16" ht="28.5" customHeight="1" x14ac:dyDescent="0.25">
      <c r="A30" s="34" t="s">
        <v>22</v>
      </c>
      <c r="B30" s="64"/>
      <c r="C30" s="62"/>
      <c r="D30" s="53" t="str">
        <f t="shared" si="0"/>
        <v/>
      </c>
      <c r="E30" s="60" t="str">
        <f t="shared" si="2"/>
        <v/>
      </c>
      <c r="F30" s="7"/>
      <c r="G30" s="7"/>
      <c r="H30" s="7"/>
      <c r="I30" s="44"/>
      <c r="J30" s="26">
        <f>IF(AND(NOT(ISBLANK(C30)),D30&gt;=D8),1,0)</f>
        <v>0</v>
      </c>
      <c r="K30" s="26">
        <f t="shared" ca="1" si="3"/>
        <v>0</v>
      </c>
      <c r="L30" s="44"/>
      <c r="M30" s="26">
        <f t="shared" ca="1" si="4"/>
        <v>0</v>
      </c>
      <c r="N30" s="26">
        <f t="shared" si="1"/>
        <v>0</v>
      </c>
    </row>
    <row r="31" spans="1:16" ht="28.5" customHeight="1" x14ac:dyDescent="0.25">
      <c r="A31" s="34" t="s">
        <v>23</v>
      </c>
      <c r="B31" s="64"/>
      <c r="C31" s="62"/>
      <c r="D31" s="53" t="str">
        <f t="shared" si="0"/>
        <v/>
      </c>
      <c r="E31" s="60" t="str">
        <f t="shared" si="2"/>
        <v/>
      </c>
      <c r="F31" s="7"/>
      <c r="G31" s="7"/>
      <c r="H31" s="7"/>
      <c r="I31" s="44"/>
      <c r="J31" s="26">
        <f>IF(AND(NOT(ISBLANK(C31)),D31&gt;=D8),1,0)</f>
        <v>0</v>
      </c>
      <c r="K31" s="26">
        <f t="shared" ca="1" si="3"/>
        <v>0</v>
      </c>
      <c r="L31" s="44"/>
      <c r="M31" s="26">
        <f t="shared" ca="1" si="4"/>
        <v>0</v>
      </c>
      <c r="N31" s="26">
        <f t="shared" si="1"/>
        <v>0</v>
      </c>
    </row>
    <row r="32" spans="1:16" ht="28.5" customHeight="1" x14ac:dyDescent="0.25">
      <c r="A32" s="34" t="s">
        <v>24</v>
      </c>
      <c r="B32" s="64"/>
      <c r="C32" s="62"/>
      <c r="D32" s="53" t="str">
        <f t="shared" si="0"/>
        <v/>
      </c>
      <c r="E32" s="60" t="str">
        <f t="shared" si="2"/>
        <v/>
      </c>
      <c r="F32" s="7"/>
      <c r="G32" s="7"/>
      <c r="H32" s="7"/>
      <c r="I32" s="44"/>
      <c r="J32" s="26">
        <f>IF(AND(NOT(ISBLANK(C32)),D32&gt;=D8),1,0)</f>
        <v>0</v>
      </c>
      <c r="K32" s="26">
        <f t="shared" ca="1" si="3"/>
        <v>0</v>
      </c>
      <c r="L32" s="44"/>
      <c r="M32" s="26">
        <f t="shared" ca="1" si="4"/>
        <v>0</v>
      </c>
      <c r="N32" s="26">
        <f t="shared" si="1"/>
        <v>0</v>
      </c>
    </row>
    <row r="33" spans="1:14" ht="28.5" customHeight="1" x14ac:dyDescent="0.25">
      <c r="A33" s="34" t="s">
        <v>25</v>
      </c>
      <c r="B33" s="64"/>
      <c r="C33" s="62"/>
      <c r="D33" s="53" t="str">
        <f t="shared" si="0"/>
        <v/>
      </c>
      <c r="E33" s="60" t="str">
        <f t="shared" si="2"/>
        <v/>
      </c>
      <c r="F33" s="7"/>
      <c r="G33" s="7"/>
      <c r="H33" s="7"/>
      <c r="I33" s="44"/>
      <c r="J33" s="26">
        <f>IF(AND(NOT(ISBLANK(C33)),D33&gt;=D8),1,0)</f>
        <v>0</v>
      </c>
      <c r="K33" s="26">
        <f t="shared" ca="1" si="3"/>
        <v>0</v>
      </c>
      <c r="L33" s="44"/>
      <c r="M33" s="26">
        <f t="shared" ca="1" si="4"/>
        <v>0</v>
      </c>
      <c r="N33" s="26">
        <f t="shared" si="1"/>
        <v>0</v>
      </c>
    </row>
    <row r="34" spans="1:14" ht="28.5" customHeight="1" outlineLevel="1" x14ac:dyDescent="0.25">
      <c r="A34" s="34" t="s">
        <v>26</v>
      </c>
      <c r="B34" s="64"/>
      <c r="C34" s="62"/>
      <c r="D34" s="53" t="str">
        <f t="shared" si="0"/>
        <v/>
      </c>
      <c r="E34" s="60" t="str">
        <f t="shared" si="2"/>
        <v/>
      </c>
      <c r="F34" s="7"/>
      <c r="G34" s="7"/>
      <c r="H34" s="7"/>
      <c r="I34" s="44"/>
      <c r="J34" s="26">
        <f t="shared" ref="J34:J40" si="5">IF(AND(NOT(ISBLANK(C34)),D34&gt;=15),1,0)</f>
        <v>0</v>
      </c>
      <c r="K34" s="26">
        <f t="shared" ca="1" si="3"/>
        <v>0</v>
      </c>
      <c r="L34" s="44"/>
      <c r="M34" s="26">
        <f t="shared" ca="1" si="4"/>
        <v>0</v>
      </c>
      <c r="N34" s="26">
        <f t="shared" si="1"/>
        <v>0</v>
      </c>
    </row>
    <row r="35" spans="1:14" ht="28.5" customHeight="1" outlineLevel="1" x14ac:dyDescent="0.25">
      <c r="A35" s="34" t="s">
        <v>27</v>
      </c>
      <c r="B35" s="64"/>
      <c r="C35" s="62"/>
      <c r="D35" s="53" t="str">
        <f t="shared" si="0"/>
        <v/>
      </c>
      <c r="E35" s="60" t="str">
        <f t="shared" si="2"/>
        <v/>
      </c>
      <c r="F35" s="7"/>
      <c r="G35" s="7"/>
      <c r="H35" s="7"/>
      <c r="I35" s="44"/>
      <c r="J35" s="26">
        <f t="shared" si="5"/>
        <v>0</v>
      </c>
      <c r="K35" s="26">
        <f t="shared" ca="1" si="3"/>
        <v>0</v>
      </c>
      <c r="L35" s="44"/>
      <c r="M35" s="26">
        <f t="shared" ca="1" si="4"/>
        <v>0</v>
      </c>
      <c r="N35" s="26">
        <f t="shared" si="1"/>
        <v>0</v>
      </c>
    </row>
    <row r="36" spans="1:14" ht="28.5" customHeight="1" outlineLevel="1" x14ac:dyDescent="0.25">
      <c r="A36" s="34" t="s">
        <v>28</v>
      </c>
      <c r="B36" s="64"/>
      <c r="C36" s="62"/>
      <c r="D36" s="53" t="str">
        <f t="shared" si="0"/>
        <v/>
      </c>
      <c r="E36" s="60" t="str">
        <f t="shared" si="2"/>
        <v/>
      </c>
      <c r="F36" s="7"/>
      <c r="G36" s="7"/>
      <c r="H36" s="7"/>
      <c r="I36" s="44"/>
      <c r="J36" s="26">
        <f t="shared" si="5"/>
        <v>0</v>
      </c>
      <c r="K36" s="26">
        <f t="shared" ca="1" si="3"/>
        <v>0</v>
      </c>
      <c r="L36" s="44"/>
      <c r="M36" s="26">
        <f t="shared" ca="1" si="4"/>
        <v>0</v>
      </c>
      <c r="N36" s="26">
        <f t="shared" si="1"/>
        <v>0</v>
      </c>
    </row>
    <row r="37" spans="1:14" ht="28.5" customHeight="1" outlineLevel="1" x14ac:dyDescent="0.25">
      <c r="A37" s="34" t="s">
        <v>29</v>
      </c>
      <c r="B37" s="64"/>
      <c r="C37" s="62"/>
      <c r="D37" s="53" t="str">
        <f t="shared" si="0"/>
        <v/>
      </c>
      <c r="E37" s="60" t="str">
        <f t="shared" si="2"/>
        <v/>
      </c>
      <c r="F37" s="7"/>
      <c r="G37" s="7"/>
      <c r="H37" s="7"/>
      <c r="I37" s="44"/>
      <c r="J37" s="26">
        <f t="shared" si="5"/>
        <v>0</v>
      </c>
      <c r="K37" s="26">
        <f t="shared" ca="1" si="3"/>
        <v>0</v>
      </c>
      <c r="L37" s="44"/>
      <c r="M37" s="26">
        <f t="shared" ca="1" si="4"/>
        <v>0</v>
      </c>
      <c r="N37" s="26">
        <f t="shared" si="1"/>
        <v>0</v>
      </c>
    </row>
    <row r="38" spans="1:14" ht="28.5" customHeight="1" outlineLevel="1" x14ac:dyDescent="0.25">
      <c r="A38" s="34" t="s">
        <v>30</v>
      </c>
      <c r="B38" s="64"/>
      <c r="C38" s="62"/>
      <c r="D38" s="53" t="str">
        <f t="shared" si="0"/>
        <v/>
      </c>
      <c r="E38" s="60" t="str">
        <f t="shared" si="2"/>
        <v/>
      </c>
      <c r="F38" s="7"/>
      <c r="G38" s="7"/>
      <c r="H38" s="7"/>
      <c r="I38" s="44"/>
      <c r="J38" s="26">
        <f t="shared" si="5"/>
        <v>0</v>
      </c>
      <c r="K38" s="26">
        <f t="shared" ca="1" si="3"/>
        <v>0</v>
      </c>
      <c r="L38" s="44"/>
      <c r="M38" s="26">
        <f t="shared" ca="1" si="4"/>
        <v>0</v>
      </c>
      <c r="N38" s="26">
        <f t="shared" si="1"/>
        <v>0</v>
      </c>
    </row>
    <row r="39" spans="1:14" ht="28.5" customHeight="1" outlineLevel="1" x14ac:dyDescent="0.25">
      <c r="A39" s="34" t="s">
        <v>31</v>
      </c>
      <c r="B39" s="64"/>
      <c r="C39" s="62"/>
      <c r="D39" s="53" t="str">
        <f t="shared" si="0"/>
        <v/>
      </c>
      <c r="E39" s="60" t="str">
        <f t="shared" si="2"/>
        <v/>
      </c>
      <c r="F39" s="7"/>
      <c r="G39" s="7"/>
      <c r="H39" s="7"/>
      <c r="I39" s="44"/>
      <c r="J39" s="26">
        <f t="shared" si="5"/>
        <v>0</v>
      </c>
      <c r="K39" s="26">
        <f t="shared" ca="1" si="3"/>
        <v>0</v>
      </c>
      <c r="L39" s="44"/>
      <c r="M39" s="26">
        <f t="shared" ca="1" si="4"/>
        <v>0</v>
      </c>
      <c r="N39" s="26">
        <f t="shared" si="1"/>
        <v>0</v>
      </c>
    </row>
    <row r="40" spans="1:14" ht="28.5" customHeight="1" outlineLevel="1" x14ac:dyDescent="0.25">
      <c r="A40" s="34" t="s">
        <v>32</v>
      </c>
      <c r="B40" s="64"/>
      <c r="C40" s="62"/>
      <c r="D40" s="53" t="str">
        <f t="shared" si="0"/>
        <v/>
      </c>
      <c r="E40" s="60" t="str">
        <f t="shared" si="2"/>
        <v/>
      </c>
      <c r="F40" s="7"/>
      <c r="G40" s="7"/>
      <c r="H40" s="7"/>
      <c r="I40" s="44"/>
      <c r="J40" s="26">
        <f t="shared" si="5"/>
        <v>0</v>
      </c>
      <c r="K40" s="26">
        <f t="shared" ca="1" si="3"/>
        <v>0</v>
      </c>
      <c r="L40" s="44"/>
      <c r="M40" s="26">
        <f t="shared" ca="1" si="4"/>
        <v>0</v>
      </c>
      <c r="N40" s="26">
        <f t="shared" si="1"/>
        <v>0</v>
      </c>
    </row>
    <row r="41" spans="1:14" ht="12" customHeight="1" x14ac:dyDescent="0.25">
      <c r="A41" s="7"/>
      <c r="B41" s="7"/>
      <c r="D41" s="26"/>
      <c r="E41" s="26"/>
      <c r="F41" s="7"/>
      <c r="G41" s="7"/>
      <c r="H41" s="7"/>
      <c r="L41" s="21"/>
      <c r="M41" s="21"/>
      <c r="N41" s="21"/>
    </row>
    <row r="42" spans="1:14" ht="18.75" x14ac:dyDescent="0.25">
      <c r="A42" s="49" t="s">
        <v>56</v>
      </c>
      <c r="B42" s="50"/>
      <c r="C42" s="54">
        <f ca="1">SUM(B15:B18)</f>
        <v>0</v>
      </c>
      <c r="D42" s="26"/>
      <c r="E42" s="26"/>
      <c r="F42" s="7"/>
      <c r="G42" s="7"/>
      <c r="H42" s="7"/>
    </row>
    <row r="43" spans="1:14" ht="18.75" x14ac:dyDescent="0.25">
      <c r="A43" s="49" t="s">
        <v>42</v>
      </c>
      <c r="B43" s="50"/>
      <c r="C43" s="54">
        <f ca="1">D6*SUM(M24:M40)</f>
        <v>0</v>
      </c>
      <c r="D43" s="26"/>
      <c r="E43" s="56" t="str">
        <f>IF(SUM(J24:J40)&gt;1,"A filing fee of $525 is applied to each case.  Separate Cheques are to be prepared for each case.","")</f>
        <v/>
      </c>
      <c r="F43" s="7"/>
      <c r="G43" s="7"/>
      <c r="H43" s="7"/>
    </row>
    <row r="44" spans="1:14" ht="19.5" thickBot="1" x14ac:dyDescent="0.3">
      <c r="A44" s="51" t="s">
        <v>43</v>
      </c>
      <c r="B44" s="52"/>
      <c r="C44" s="55">
        <f ca="1">SUM(C42:C43)</f>
        <v>0</v>
      </c>
      <c r="D44" s="26"/>
      <c r="E44" s="26"/>
      <c r="F44" s="7"/>
      <c r="G44" s="7"/>
      <c r="H44" s="7"/>
      <c r="I44" s="26"/>
      <c r="J44" s="26"/>
      <c r="K44" s="26"/>
    </row>
    <row r="45" spans="1:14" ht="8.25" customHeight="1" thickTop="1" x14ac:dyDescent="0.25"/>
    <row r="46" spans="1:14" ht="26.25" x14ac:dyDescent="0.25">
      <c r="A46" s="47" t="s">
        <v>46</v>
      </c>
      <c r="B46" s="28"/>
      <c r="C46" s="28"/>
      <c r="D46" s="30"/>
      <c r="E46" s="57"/>
    </row>
    <row r="47" spans="1:14" ht="3" customHeight="1" x14ac:dyDescent="0.25">
      <c r="A47" s="58"/>
    </row>
    <row r="48" spans="1:14" ht="75.75" customHeight="1" x14ac:dyDescent="0.25">
      <c r="A48" s="81" t="s">
        <v>47</v>
      </c>
      <c r="B48" s="77"/>
      <c r="C48" s="77"/>
      <c r="D48" s="77"/>
      <c r="E48" s="77"/>
    </row>
    <row r="49" spans="1:5" ht="29.25" customHeight="1" x14ac:dyDescent="0.25">
      <c r="A49" s="77" t="s">
        <v>48</v>
      </c>
      <c r="B49" s="77"/>
      <c r="C49" s="77"/>
      <c r="D49" s="77"/>
      <c r="E49" s="77"/>
    </row>
    <row r="50" spans="1:5" ht="29.25" customHeight="1" x14ac:dyDescent="0.25">
      <c r="A50" s="77" t="s">
        <v>54</v>
      </c>
      <c r="B50" s="77"/>
      <c r="C50" s="77"/>
      <c r="D50" s="77"/>
      <c r="E50" s="77"/>
    </row>
    <row r="51" spans="1:5" ht="29.25" customHeight="1" x14ac:dyDescent="0.25">
      <c r="A51" s="77" t="s">
        <v>49</v>
      </c>
      <c r="B51" s="77"/>
      <c r="C51" s="77"/>
      <c r="D51" s="77"/>
      <c r="E51" s="77"/>
    </row>
    <row r="52" spans="1:5" ht="29.25" customHeight="1" x14ac:dyDescent="0.25">
      <c r="A52" s="77" t="s">
        <v>55</v>
      </c>
      <c r="B52" s="77"/>
      <c r="C52" s="77"/>
      <c r="D52" s="77"/>
      <c r="E52" s="77"/>
    </row>
    <row r="53" spans="1:5" ht="29.25" customHeight="1" x14ac:dyDescent="0.25">
      <c r="A53" s="77" t="s">
        <v>50</v>
      </c>
      <c r="B53" s="77"/>
      <c r="C53" s="77"/>
      <c r="D53" s="77"/>
      <c r="E53" s="77"/>
    </row>
    <row r="54" spans="1:5" ht="29.25" customHeight="1" x14ac:dyDescent="0.25">
      <c r="A54" s="77" t="s">
        <v>51</v>
      </c>
      <c r="B54" s="77"/>
      <c r="C54" s="77"/>
      <c r="D54" s="77"/>
      <c r="E54" s="77"/>
    </row>
    <row r="55" spans="1:5" ht="29.25" customHeight="1" x14ac:dyDescent="0.25">
      <c r="A55" s="77" t="s">
        <v>52</v>
      </c>
      <c r="B55" s="77"/>
      <c r="C55" s="77"/>
      <c r="D55" s="77"/>
      <c r="E55" s="77"/>
    </row>
    <row r="56" spans="1:5" ht="29.25" customHeight="1" x14ac:dyDescent="0.25">
      <c r="A56" s="77" t="s">
        <v>53</v>
      </c>
      <c r="B56" s="77"/>
      <c r="C56" s="77"/>
      <c r="D56" s="77"/>
      <c r="E56" s="77"/>
    </row>
  </sheetData>
  <mergeCells count="11">
    <mergeCell ref="B20:D20"/>
    <mergeCell ref="B21:D21"/>
    <mergeCell ref="A48:E48"/>
    <mergeCell ref="A49:E49"/>
    <mergeCell ref="A50:E50"/>
    <mergeCell ref="A56:E56"/>
    <mergeCell ref="A51:E51"/>
    <mergeCell ref="A52:E52"/>
    <mergeCell ref="A53:E53"/>
    <mergeCell ref="A54:E54"/>
    <mergeCell ref="A55:E55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17D1A-2470-4BA5-8ED5-5AE6B0AD81B4}">
  <sheetPr codeName="Sheet2"/>
  <dimension ref="A1:H48"/>
  <sheetViews>
    <sheetView zoomScale="80" zoomScaleNormal="80" workbookViewId="0">
      <selection activeCell="B31" sqref="B31"/>
    </sheetView>
  </sheetViews>
  <sheetFormatPr defaultColWidth="9.140625" defaultRowHeight="15" x14ac:dyDescent="0.25"/>
  <cols>
    <col min="1" max="1" width="14.140625" style="7" customWidth="1"/>
    <col min="2" max="2" width="12.140625" style="7" customWidth="1"/>
    <col min="3" max="3" width="12.85546875" style="7" customWidth="1"/>
    <col min="4" max="16384" width="9.140625" style="7"/>
  </cols>
  <sheetData>
    <row r="1" spans="1:6" ht="23.25" x14ac:dyDescent="0.25">
      <c r="A1" s="10" t="s">
        <v>74</v>
      </c>
      <c r="B1" s="10"/>
      <c r="C1" s="11"/>
      <c r="D1" s="10"/>
      <c r="E1" s="89"/>
    </row>
    <row r="2" spans="1:6" ht="6.75" customHeight="1" x14ac:dyDescent="0.25"/>
    <row r="3" spans="1:6" ht="37.5" customHeight="1" x14ac:dyDescent="0.25">
      <c r="A3" s="20" t="s">
        <v>1</v>
      </c>
      <c r="B3" s="20" t="s">
        <v>75</v>
      </c>
      <c r="C3" s="20" t="s">
        <v>76</v>
      </c>
      <c r="E3" s="88" t="s">
        <v>37</v>
      </c>
    </row>
    <row r="4" spans="1:6" x14ac:dyDescent="0.25">
      <c r="A4" s="4">
        <v>1</v>
      </c>
      <c r="B4" s="3">
        <v>18900</v>
      </c>
      <c r="C4" s="90">
        <f>B4</f>
        <v>18900</v>
      </c>
      <c r="E4" s="86" t="s">
        <v>72</v>
      </c>
      <c r="F4" s="87"/>
    </row>
    <row r="5" spans="1:6" x14ac:dyDescent="0.25">
      <c r="A5" s="4">
        <v>2</v>
      </c>
      <c r="B5" s="3">
        <v>27900</v>
      </c>
      <c r="C5" s="3">
        <v>24400</v>
      </c>
      <c r="E5" s="84" t="s">
        <v>73</v>
      </c>
      <c r="F5" s="85"/>
    </row>
    <row r="6" spans="1:6" x14ac:dyDescent="0.25">
      <c r="A6" s="4">
        <v>3</v>
      </c>
      <c r="B6" s="3">
        <v>29900</v>
      </c>
      <c r="C6" s="3">
        <v>26900</v>
      </c>
      <c r="E6" s="84" t="s">
        <v>77</v>
      </c>
      <c r="F6" s="85"/>
    </row>
    <row r="7" spans="1:6" x14ac:dyDescent="0.25">
      <c r="A7" s="4">
        <v>4</v>
      </c>
      <c r="B7" s="3">
        <v>32500</v>
      </c>
      <c r="C7" s="3">
        <v>29200</v>
      </c>
    </row>
    <row r="8" spans="1:6" x14ac:dyDescent="0.25">
      <c r="A8" s="4">
        <v>5</v>
      </c>
      <c r="B8" s="3">
        <v>35000</v>
      </c>
      <c r="C8" s="3">
        <v>31500</v>
      </c>
    </row>
    <row r="9" spans="1:6" x14ac:dyDescent="0.25">
      <c r="A9" s="4">
        <v>6</v>
      </c>
      <c r="B9" s="3">
        <v>36800</v>
      </c>
      <c r="C9" s="3">
        <v>33400</v>
      </c>
    </row>
    <row r="10" spans="1:6" x14ac:dyDescent="0.25">
      <c r="A10" s="4">
        <v>7</v>
      </c>
      <c r="B10" s="83">
        <f>B9+$B$19</f>
        <v>38300</v>
      </c>
      <c r="C10" s="3">
        <v>34900</v>
      </c>
    </row>
    <row r="11" spans="1:6" x14ac:dyDescent="0.25">
      <c r="A11" s="4">
        <v>8</v>
      </c>
      <c r="B11" s="83">
        <f t="shared" ref="B11:B18" si="0">B10+$B$19</f>
        <v>39800</v>
      </c>
      <c r="C11" s="3">
        <v>36400</v>
      </c>
    </row>
    <row r="12" spans="1:6" x14ac:dyDescent="0.25">
      <c r="A12" s="4">
        <v>9</v>
      </c>
      <c r="B12" s="83">
        <f t="shared" si="0"/>
        <v>41300</v>
      </c>
      <c r="C12" s="3">
        <v>37900</v>
      </c>
    </row>
    <row r="13" spans="1:6" x14ac:dyDescent="0.25">
      <c r="A13" s="4">
        <v>10</v>
      </c>
      <c r="B13" s="83">
        <f t="shared" si="0"/>
        <v>42800</v>
      </c>
      <c r="C13" s="3">
        <v>39400</v>
      </c>
    </row>
    <row r="14" spans="1:6" x14ac:dyDescent="0.25">
      <c r="A14" s="4">
        <v>11</v>
      </c>
      <c r="B14" s="83">
        <f t="shared" si="0"/>
        <v>44300</v>
      </c>
    </row>
    <row r="15" spans="1:6" x14ac:dyDescent="0.25">
      <c r="A15" s="4">
        <v>12</v>
      </c>
      <c r="B15" s="83">
        <f t="shared" si="0"/>
        <v>45800</v>
      </c>
    </row>
    <row r="16" spans="1:6" x14ac:dyDescent="0.25">
      <c r="A16" s="4">
        <v>13</v>
      </c>
      <c r="B16" s="83">
        <f t="shared" si="0"/>
        <v>47300</v>
      </c>
    </row>
    <row r="17" spans="1:5" x14ac:dyDescent="0.25">
      <c r="A17" s="4">
        <v>14</v>
      </c>
      <c r="B17" s="83">
        <f t="shared" si="0"/>
        <v>48800</v>
      </c>
    </row>
    <row r="18" spans="1:5" x14ac:dyDescent="0.25">
      <c r="A18" s="4">
        <v>15</v>
      </c>
      <c r="B18" s="83">
        <f t="shared" si="0"/>
        <v>50300</v>
      </c>
    </row>
    <row r="19" spans="1:5" ht="45" x14ac:dyDescent="0.25">
      <c r="A19" s="6" t="s">
        <v>6</v>
      </c>
      <c r="B19" s="9">
        <v>1500</v>
      </c>
    </row>
    <row r="20" spans="1:5" ht="4.5" customHeight="1" x14ac:dyDescent="0.25"/>
    <row r="21" spans="1:5" x14ac:dyDescent="0.25">
      <c r="A21" s="12" t="s">
        <v>8</v>
      </c>
    </row>
    <row r="23" spans="1:5" ht="21" x14ac:dyDescent="0.25">
      <c r="A23" s="1" t="s">
        <v>2</v>
      </c>
      <c r="B23" s="2"/>
      <c r="C23" s="2"/>
      <c r="D23" s="2"/>
      <c r="E23" s="15"/>
    </row>
    <row r="24" spans="1:5" ht="5.25" customHeight="1" x14ac:dyDescent="0.25"/>
    <row r="25" spans="1:5" x14ac:dyDescent="0.25">
      <c r="A25" s="16" t="s">
        <v>9</v>
      </c>
      <c r="B25" s="17"/>
      <c r="C25" s="17"/>
      <c r="D25" s="18"/>
      <c r="E25" s="19">
        <v>2024</v>
      </c>
    </row>
    <row r="26" spans="1:5" x14ac:dyDescent="0.25">
      <c r="A26" s="13" t="s">
        <v>3</v>
      </c>
      <c r="B26" s="14"/>
      <c r="C26" s="14"/>
      <c r="D26" s="14"/>
      <c r="E26" s="8">
        <v>6600</v>
      </c>
    </row>
    <row r="27" spans="1:5" x14ac:dyDescent="0.25">
      <c r="A27" s="13" t="s">
        <v>4</v>
      </c>
      <c r="B27" s="14"/>
      <c r="C27" s="14"/>
      <c r="D27" s="14"/>
      <c r="E27" s="8">
        <v>9100</v>
      </c>
    </row>
    <row r="28" spans="1:5" x14ac:dyDescent="0.25">
      <c r="A28" s="13" t="s">
        <v>5</v>
      </c>
      <c r="B28" s="14"/>
      <c r="C28" s="14"/>
      <c r="D28" s="14"/>
      <c r="E28" s="8">
        <v>9500</v>
      </c>
    </row>
    <row r="29" spans="1:5" x14ac:dyDescent="0.25">
      <c r="A29" s="13" t="s">
        <v>7</v>
      </c>
      <c r="B29" s="14"/>
      <c r="C29" s="14"/>
      <c r="D29" s="14"/>
      <c r="E29" s="8">
        <v>14700</v>
      </c>
    </row>
    <row r="31" spans="1:5" ht="21" x14ac:dyDescent="0.25">
      <c r="A31" s="1" t="s">
        <v>10</v>
      </c>
      <c r="B31" s="15"/>
    </row>
    <row r="32" spans="1:5" ht="5.25" customHeight="1" x14ac:dyDescent="0.25"/>
    <row r="33" spans="1:8" ht="28.5" customHeight="1" x14ac:dyDescent="0.25">
      <c r="A33" s="20" t="s">
        <v>1</v>
      </c>
      <c r="B33" s="20">
        <v>2024</v>
      </c>
    </row>
    <row r="34" spans="1:8" x14ac:dyDescent="0.25">
      <c r="A34" s="4">
        <v>1</v>
      </c>
      <c r="B34" s="5">
        <f>B4</f>
        <v>18900</v>
      </c>
      <c r="H34" s="7">
        <v>1</v>
      </c>
    </row>
    <row r="35" spans="1:8" x14ac:dyDescent="0.25">
      <c r="A35" s="4">
        <v>2</v>
      </c>
      <c r="B35" s="82">
        <f>$B$34*A35</f>
        <v>37800</v>
      </c>
      <c r="H35" s="7">
        <v>2</v>
      </c>
    </row>
    <row r="36" spans="1:8" x14ac:dyDescent="0.25">
      <c r="A36" s="4">
        <v>3</v>
      </c>
      <c r="B36" s="82">
        <f t="shared" ref="B36:B39" si="1">$B$34*A36</f>
        <v>56700</v>
      </c>
      <c r="H36" s="7">
        <v>3</v>
      </c>
    </row>
    <row r="37" spans="1:8" x14ac:dyDescent="0.25">
      <c r="A37" s="4">
        <v>4</v>
      </c>
      <c r="B37" s="82">
        <f t="shared" si="1"/>
        <v>75600</v>
      </c>
      <c r="H37" s="7">
        <v>4</v>
      </c>
    </row>
    <row r="38" spans="1:8" x14ac:dyDescent="0.25">
      <c r="A38" s="4">
        <v>5</v>
      </c>
      <c r="B38" s="82">
        <f t="shared" si="1"/>
        <v>94500</v>
      </c>
      <c r="H38" s="7">
        <v>5</v>
      </c>
    </row>
    <row r="39" spans="1:8" x14ac:dyDescent="0.25">
      <c r="A39" s="4">
        <v>6</v>
      </c>
      <c r="B39" s="82">
        <f t="shared" si="1"/>
        <v>113400</v>
      </c>
      <c r="H39" s="7">
        <v>6</v>
      </c>
    </row>
    <row r="40" spans="1:8" x14ac:dyDescent="0.25">
      <c r="H40" s="7">
        <v>7</v>
      </c>
    </row>
    <row r="41" spans="1:8" x14ac:dyDescent="0.25">
      <c r="H41" s="7">
        <v>8</v>
      </c>
    </row>
    <row r="42" spans="1:8" x14ac:dyDescent="0.25">
      <c r="H42" s="7">
        <v>9</v>
      </c>
    </row>
    <row r="43" spans="1:8" x14ac:dyDescent="0.25">
      <c r="H43" s="7">
        <v>10</v>
      </c>
    </row>
    <row r="44" spans="1:8" x14ac:dyDescent="0.25">
      <c r="H44" s="7">
        <v>11</v>
      </c>
    </row>
    <row r="45" spans="1:8" x14ac:dyDescent="0.25">
      <c r="H45" s="7">
        <v>12</v>
      </c>
    </row>
    <row r="46" spans="1:8" x14ac:dyDescent="0.25">
      <c r="H46" s="7">
        <v>13</v>
      </c>
    </row>
    <row r="47" spans="1:8" x14ac:dyDescent="0.25">
      <c r="H47" s="7">
        <v>14</v>
      </c>
    </row>
    <row r="48" spans="1:8" x14ac:dyDescent="0.25">
      <c r="H48" s="7">
        <v>15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B569A955420F499C1999EA955A43C8" ma:contentTypeVersion="13" ma:contentTypeDescription="Create a new document." ma:contentTypeScope="" ma:versionID="66f1fd2a27ddf5918320ecb109d97648">
  <xsd:schema xmlns:xsd="http://www.w3.org/2001/XMLSchema" xmlns:xs="http://www.w3.org/2001/XMLSchema" xmlns:p="http://schemas.microsoft.com/office/2006/metadata/properties" xmlns:ns2="531f9aff-d957-492f-8020-810bc8e1b187" xmlns:ns3="e159c9d3-bea2-495c-b9a2-f69d8abe8700" targetNamespace="http://schemas.microsoft.com/office/2006/metadata/properties" ma:root="true" ma:fieldsID="4e5253eb1a4868c999131b65e639c5f2" ns2:_="" ns3:_="">
    <xsd:import namespace="531f9aff-d957-492f-8020-810bc8e1b187"/>
    <xsd:import namespace="e159c9d3-bea2-495c-b9a2-f69d8abe8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f9aff-d957-492f-8020-810bc8e1b1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1f5f294-3556-4111-a21e-1e1423eaea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9c9d3-bea2-495c-b9a2-f69d8abe870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292bef0-e8ed-48f2-b3a0-cfbdd8fcf67f}" ma:internalName="TaxCatchAll" ma:showField="CatchAllData" ma:web="e159c9d3-bea2-495c-b9a2-f69d8abe87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59c9d3-bea2-495c-b9a2-f69d8abe8700" xsi:nil="true"/>
    <lcf76f155ced4ddcb4097134ff3c332f xmlns="531f9aff-d957-492f-8020-810bc8e1b18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FA2D79-AB98-44B4-8742-373F438B65A9}"/>
</file>

<file path=customXml/itemProps2.xml><?xml version="1.0" encoding="utf-8"?>
<ds:datastoreItem xmlns:ds="http://schemas.openxmlformats.org/officeDocument/2006/customXml" ds:itemID="{4D6B90EA-9C3A-4898-842B-7D601F81154E}">
  <ds:schemaRefs>
    <ds:schemaRef ds:uri="http://schemas.microsoft.com/office/2006/metadata/properties"/>
    <ds:schemaRef ds:uri="http://schemas.microsoft.com/office/infopath/2007/PartnerControls"/>
    <ds:schemaRef ds:uri="e159c9d3-bea2-495c-b9a2-f69d8abe8700"/>
    <ds:schemaRef ds:uri="531f9aff-d957-492f-8020-810bc8e1b187"/>
  </ds:schemaRefs>
</ds:datastoreItem>
</file>

<file path=customXml/itemProps3.xml><?xml version="1.0" encoding="utf-8"?>
<ds:datastoreItem xmlns:ds="http://schemas.openxmlformats.org/officeDocument/2006/customXml" ds:itemID="{11422F41-2857-481A-80C7-9FCA4E4CCA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Liability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Sziladi, Ildy</dc:creator>
  <cp:lastModifiedBy>Ovcjak, Rudy</cp:lastModifiedBy>
  <dcterms:created xsi:type="dcterms:W3CDTF">2023-09-29T12:58:10Z</dcterms:created>
  <dcterms:modified xsi:type="dcterms:W3CDTF">2024-09-06T16:45:55Z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0x010100F7B569A955420F499C1999EA955A43C8</vt:lpwstr>
  </property>
  <property fmtid="{D5CDD505-2E9C-101B-9397-08002B2CF9AE}" pid="3" name="Order">
    <vt:r8>99600</vt:r8>
  </property>
  <property fmtid="{D5CDD505-2E9C-101B-9397-08002B2CF9AE}" pid="4" name="MediaServiceImageTags">
    <vt:lpwstr/>
  </property>
</Properties>
</file>